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mponents" sheetId="2" state="visible" r:id="rId2"/>
    <sheet xmlns:r="http://schemas.openxmlformats.org/officeDocument/2006/relationships" name="BOM - Seat Sub-Assembly" sheetId="3" state="visible" r:id="rId3"/>
    <sheet xmlns:r="http://schemas.openxmlformats.org/officeDocument/2006/relationships" name="BOM - Oak Dining Chair" sheetId="4" state="visible" r:id="rId4"/>
    <sheet xmlns:r="http://schemas.openxmlformats.org/officeDocument/2006/relationships" name="Cost Rollup" sheetId="5" state="visible" r:id="rId5"/>
    <sheet xmlns:r="http://schemas.openxmlformats.org/officeDocument/2006/relationships" name="Where used" sheetId="6" state="visible" r:id="rId6"/>
    <sheet xmlns:r="http://schemas.openxmlformats.org/officeDocument/2006/relationships" name="Lists" sheetId="7" state="visible" r:id="rId7"/>
  </sheets>
  <definedNames>
    <definedName name="_xlnm.Print_Area" localSheetId="2">'BOM - Seat Sub-Assembly'!$A$1:$F$25</definedName>
    <definedName name="_xlnm.Print_Area" localSheetId="3">'BOM - Oak Dining Chair'!$A$1:$F$25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2937"/>
      <sz val="18"/>
    </font>
    <font>
      <name val="Arial"/>
      <b val="1"/>
      <color rgb="001F2937"/>
      <sz val="11"/>
    </font>
    <font>
      <name val="Arial"/>
      <color rgb="006B7280"/>
      <sz val="10"/>
    </font>
    <font>
      <name val="Arial"/>
      <color rgb="009CA3AF"/>
      <sz val="9"/>
    </font>
    <font>
      <name val="Arial"/>
      <b val="1"/>
      <color rgb="001F2937"/>
      <sz val="14"/>
    </font>
    <font>
      <name val="Arial"/>
      <b val="1"/>
      <color rgb="001F2937"/>
      <sz val="9"/>
    </font>
    <font>
      <name val="Arial"/>
      <color rgb="001F2937"/>
      <sz val="10"/>
    </font>
    <font>
      <name val="Arial"/>
      <b val="1"/>
      <color rgb="001F2937"/>
      <sz val="10"/>
    </font>
    <font>
      <name val="Arial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EF2F7"/>
      </patternFill>
    </fill>
  </fills>
  <borders count="6">
    <border>
      <left/>
      <right/>
      <top/>
      <bottom/>
      <diagonal/>
    </border>
    <border>
      <top style="thin">
        <color rgb="00D1D5DB"/>
      </top>
      <bottom style="thin">
        <color rgb="00D1D5DB"/>
      </bottom>
    </border>
    <border>
      <bottom style="thin">
        <color rgb="00D1D5DB"/>
      </bottom>
    </border>
    <border>
      <top style="medium">
        <color rgb="001F2937"/>
      </top>
    </border>
    <border>
      <top style="medium">
        <color rgb="001F2937"/>
      </top>
      <bottom style="thin">
        <color rgb="00D1D5DB"/>
      </bottom>
    </border>
    <border>
      <bottom style="medium">
        <color rgb="001F293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/>
    </xf>
    <xf numFmtId="4" fontId="7" fillId="0" borderId="2" applyAlignment="1" pivotButton="0" quotePrefix="0" xfId="0">
      <alignment horizontal="right" vertical="center"/>
    </xf>
    <xf numFmtId="9" fontId="7" fillId="0" borderId="2" applyAlignment="1" pivotButton="0" quotePrefix="0" xfId="0">
      <alignment horizontal="right" vertical="center"/>
    </xf>
    <xf numFmtId="4" fontId="7" fillId="3" borderId="2" applyAlignment="1" pivotButton="0" quotePrefix="0" xfId="0">
      <alignment horizontal="right" vertical="center"/>
    </xf>
    <xf numFmtId="0" fontId="7" fillId="0" borderId="2" pivotButton="0" quotePrefix="0" xfId="0"/>
    <xf numFmtId="0" fontId="7" fillId="3" borderId="2" pivotButton="0" quotePrefix="0" xfId="0"/>
    <xf numFmtId="0" fontId="8" fillId="0" borderId="3" applyAlignment="1" pivotButton="0" quotePrefix="0" xfId="0">
      <alignment horizontal="right" vertical="center"/>
    </xf>
    <xf numFmtId="4" fontId="2" fillId="3" borderId="3" applyAlignment="1" pivotButton="0" quotePrefix="0" xfId="0">
      <alignment horizontal="right" vertical="center"/>
    </xf>
    <xf numFmtId="9" fontId="8" fillId="0" borderId="2" applyAlignment="1" pivotButton="0" quotePrefix="0" xfId="0">
      <alignment horizontal="right" vertical="center"/>
    </xf>
    <xf numFmtId="0" fontId="3" fillId="0" borderId="2" pivotButton="0" quotePrefix="0" xfId="0"/>
    <xf numFmtId="0" fontId="9" fillId="0" borderId="0" pivotButton="0" quotePrefix="0" xfId="0"/>
    <xf numFmtId="0" fontId="2" fillId="0" borderId="4" pivotButton="0" quotePrefix="0" xfId="0"/>
    <xf numFmtId="4" fontId="2" fillId="3" borderId="4" applyAlignment="1" pivotButton="0" quotePrefix="0" xfId="0">
      <alignment horizontal="right" vertical="center"/>
    </xf>
    <xf numFmtId="0" fontId="7" fillId="3" borderId="2" applyAlignment="1" pivotButton="0" quotePrefix="0" xfId="0">
      <alignment horizontal="right" vertical="center"/>
    </xf>
    <xf numFmtId="0" fontId="8" fillId="0" borderId="0" pivotButton="0" quotePrefix="0" xfId="0"/>
    <xf numFmtId="0" fontId="0" fillId="0" borderId="5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Qoblex bill of materials template</t>
        </is>
      </c>
    </row>
    <row r="3">
      <c r="A3" s="2" t="inlineStr">
        <is>
          <t>What this file does</t>
        </is>
      </c>
    </row>
    <row r="4" ht="30" customHeight="1">
      <c r="A4" s="3" t="inlineStr">
        <is>
          <t>It works out what one finished product costs to make, from the cost of every component that goes into it, including a scrap or yield allowance on each line.</t>
        </is>
      </c>
    </row>
    <row r="6">
      <c r="A6" s="2" t="inlineStr">
        <is>
          <t>The colour key</t>
        </is>
      </c>
    </row>
    <row r="7" ht="30" customHeight="1">
      <c r="A7" s="3" t="inlineStr">
        <is>
          <t>White cells are yours to type in. Grey cells are calculated, so leave them alone unless you mean to change how the file works.</t>
        </is>
      </c>
    </row>
    <row r="9">
      <c r="A9" s="2" t="inlineStr">
        <is>
          <t>Components</t>
        </is>
      </c>
    </row>
    <row r="10" ht="30" customHeight="1">
      <c r="A10" s="3" t="inlineStr">
        <is>
          <t>The master parts list. Every part, what it costs and its scrap allowance. Capacity 60 rows. Type is a dropdown. For a Sub-assembly or Finished good row, Unit cost is a formula, not a number you type.</t>
        </is>
      </c>
    </row>
    <row r="12">
      <c r="A12" s="2" t="inlineStr">
        <is>
          <t>BOM - Seat Sub-Assembly, and BOM - Oak Dining Chair</t>
        </is>
      </c>
    </row>
    <row r="13" ht="45" customHeight="1">
      <c r="A13" s="3" t="inlineStr">
        <is>
          <t>One recipe each. Enter a component SKU and a quantity per unit; the name, scrap allowance and unit cost fill in from Components. You can type over the scrap allowance on a line if that build runs differently. Capacity 20 rows each.</t>
        </is>
      </c>
    </row>
    <row r="15">
      <c r="A15" s="2" t="inlineStr">
        <is>
          <t>Cost Rollup</t>
        </is>
      </c>
    </row>
    <row r="16" ht="15" customHeight="1">
      <c r="A16" s="3" t="inlineStr">
        <is>
          <t>Materials plus labour plus overhead, and a suggested price from your target margin.</t>
        </is>
      </c>
    </row>
    <row r="18">
      <c r="A18" s="2" t="inlineStr">
        <is>
          <t>Where used</t>
        </is>
      </c>
    </row>
    <row r="19" ht="30" customHeight="1">
      <c r="A19" s="3" t="inlineStr">
        <is>
          <t>Pick a component SKU and see which of the two recipes use it, and how many per unit. These formulas reference the two BOM sheets by name. Add a third BOM sheet and you must extend them by hand.</t>
        </is>
      </c>
    </row>
    <row r="21">
      <c r="A21" s="2" t="inlineStr">
        <is>
          <t>The one honest limitation, in plain terms</t>
        </is>
      </c>
    </row>
    <row r="22" ht="60" customHeight="1">
      <c r="A22" s="3" t="inlineStr">
        <is>
          <t>This file handles one nested level by hand: the Components sheet points at the Seat Sub-Assembly sheet's total cell. To add a second sub-assembly level, copy a BOM sheet, add a new row to Components with Type = Sub-assembly, and point its Unit cost cell at the new sheet's total. Nothing stops this link from going stale if you forget to update it when a cost changes upstream.</t>
        </is>
      </c>
    </row>
    <row r="24">
      <c r="A24" s="2" t="inlineStr">
        <is>
          <t>A note on the sample data</t>
        </is>
      </c>
    </row>
    <row r="25" ht="30" customHeight="1">
      <c r="A25" s="3" t="inlineStr">
        <is>
          <t>Every supplier, part and number in this file is invented so you can see the formulas working. Delete the sample rows and type your own over them.</t>
        </is>
      </c>
    </row>
    <row r="28">
      <c r="A28" s="4" t="inlineStr">
        <is>
          <t>Template by Qoblex · qoblex.com</t>
        </is>
      </c>
    </row>
  </sheetData>
  <hyperlinks>
    <hyperlink xmlns:r="http://schemas.openxmlformats.org/officeDocument/2006/relationships" ref="A2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16" customWidth="1" min="3" max="3"/>
    <col width="16" customWidth="1" min="4" max="4"/>
    <col width="12" customWidth="1" min="5" max="5"/>
    <col width="22" customWidth="1" min="6" max="6"/>
    <col width="24" customWidth="1" min="7" max="7"/>
    <col width="38" customWidth="1" min="8" max="8"/>
  </cols>
  <sheetData>
    <row r="1" ht="26" customHeight="1">
      <c r="A1" s="5" t="inlineStr">
        <is>
          <t>Components - the master parts list</t>
        </is>
      </c>
    </row>
    <row r="3" ht="22" customHeight="1">
      <c r="A3" s="6" t="inlineStr">
        <is>
          <t>SKU</t>
        </is>
      </c>
      <c r="B3" s="6" t="inlineStr">
        <is>
          <t>Name</t>
        </is>
      </c>
      <c r="C3" s="6" t="inlineStr">
        <is>
          <t>Type</t>
        </is>
      </c>
      <c r="D3" s="6" t="inlineStr">
        <is>
          <t>Unit of measure</t>
        </is>
      </c>
      <c r="E3" s="6" t="inlineStr">
        <is>
          <t>Unit cost</t>
        </is>
      </c>
      <c r="F3" s="6" t="inlineStr">
        <is>
          <t>Scrap/yield allowance %</t>
        </is>
      </c>
      <c r="G3" s="6" t="inlineStr">
        <is>
          <t>Supplier</t>
        </is>
      </c>
      <c r="H3" s="6" t="inlineStr">
        <is>
          <t>Notes</t>
        </is>
      </c>
    </row>
    <row r="4" ht="17" customHeight="1">
      <c r="A4" s="7" t="inlineStr">
        <is>
          <t>PNL-OAK-SEAT</t>
        </is>
      </c>
      <c r="B4" s="7" t="inlineStr">
        <is>
          <t>Oak seat panel, pre-cut</t>
        </is>
      </c>
      <c r="C4" s="7" t="inlineStr">
        <is>
          <t>Purchased part</t>
        </is>
      </c>
      <c r="D4" s="7" t="inlineStr">
        <is>
          <t>each</t>
        </is>
      </c>
      <c r="E4" s="8" t="n">
        <v>8.4</v>
      </c>
      <c r="F4" s="9" t="n">
        <v>0.05</v>
      </c>
      <c r="G4" s="7" t="inlineStr">
        <is>
          <t>Example Timber Co.</t>
        </is>
      </c>
      <c r="H4" s="7" t="inlineStr"/>
    </row>
    <row r="5" ht="17" customHeight="1">
      <c r="A5" s="7" t="inlineStr">
        <is>
          <t>FOAM-PAD-02</t>
        </is>
      </c>
      <c r="B5" s="7" t="inlineStr">
        <is>
          <t>Foam padding, medium density</t>
        </is>
      </c>
      <c r="C5" s="7" t="inlineStr">
        <is>
          <t>Raw material</t>
        </is>
      </c>
      <c r="D5" s="7" t="inlineStr">
        <is>
          <t>kg</t>
        </is>
      </c>
      <c r="E5" s="8" t="n">
        <v>6</v>
      </c>
      <c r="F5" s="9" t="n">
        <v>0.03</v>
      </c>
      <c r="G5" s="7" t="inlineStr">
        <is>
          <t>Demo Foam Supplies</t>
        </is>
      </c>
      <c r="H5" s="7" t="inlineStr"/>
    </row>
    <row r="6" ht="17" customHeight="1">
      <c r="A6" s="7" t="inlineStr">
        <is>
          <t>FAB-UPH-GRY</t>
        </is>
      </c>
      <c r="B6" s="7" t="inlineStr">
        <is>
          <t>Upholstery fabric, grey</t>
        </is>
      </c>
      <c r="C6" s="7" t="inlineStr">
        <is>
          <t>Raw material</t>
        </is>
      </c>
      <c r="D6" s="7" t="inlineStr">
        <is>
          <t>m</t>
        </is>
      </c>
      <c r="E6" s="8" t="n">
        <v>9.5</v>
      </c>
      <c r="F6" s="9" t="n">
        <v>0.08</v>
      </c>
      <c r="G6" s="7" t="inlineStr">
        <is>
          <t>Sample Textile Mill</t>
        </is>
      </c>
      <c r="H6" s="7" t="inlineStr"/>
    </row>
    <row r="7" ht="17" customHeight="1">
      <c r="A7" s="7" t="inlineStr">
        <is>
          <t>FAST-STP-20</t>
        </is>
      </c>
      <c r="B7" s="7" t="inlineStr">
        <is>
          <t>Upholstery staples</t>
        </is>
      </c>
      <c r="C7" s="7" t="inlineStr">
        <is>
          <t>Raw material</t>
        </is>
      </c>
      <c r="D7" s="7" t="inlineStr">
        <is>
          <t>each</t>
        </is>
      </c>
      <c r="E7" s="8" t="n">
        <v>0.02</v>
      </c>
      <c r="F7" s="9" t="n">
        <v>0.02</v>
      </c>
      <c r="G7" s="7" t="inlineStr">
        <is>
          <t>Placeholder Hardware</t>
        </is>
      </c>
      <c r="H7" s="7" t="inlineStr"/>
    </row>
    <row r="8" ht="17" customHeight="1">
      <c r="A8" s="7" t="inlineStr">
        <is>
          <t>SUB-SEAT-01</t>
        </is>
      </c>
      <c r="B8" s="7" t="inlineStr">
        <is>
          <t>Seat sub-assembly</t>
        </is>
      </c>
      <c r="C8" s="7" t="inlineStr">
        <is>
          <t>Sub-assembly</t>
        </is>
      </c>
      <c r="D8" s="7" t="inlineStr">
        <is>
          <t>each</t>
        </is>
      </c>
      <c r="E8" s="10">
        <f>'BOM - Seat Sub-Assembly'!F25</f>
        <v/>
      </c>
      <c r="F8" s="9" t="n"/>
      <c r="G8" s="7" t="inlineStr">
        <is>
          <t>(made in-house)</t>
        </is>
      </c>
      <c r="H8" s="7" t="inlineStr">
        <is>
          <t>Unit cost links to the Seat Sub-Assembly sheet</t>
        </is>
      </c>
    </row>
    <row r="9" ht="17" customHeight="1">
      <c r="A9" s="7" t="inlineStr">
        <is>
          <t>LEG-OAK-STD</t>
        </is>
      </c>
      <c r="B9" s="7" t="inlineStr">
        <is>
          <t>Chair leg, oak, standard</t>
        </is>
      </c>
      <c r="C9" s="7" t="inlineStr">
        <is>
          <t>Purchased part</t>
        </is>
      </c>
      <c r="D9" s="7" t="inlineStr">
        <is>
          <t>each</t>
        </is>
      </c>
      <c r="E9" s="8" t="n">
        <v>3.25</v>
      </c>
      <c r="F9" s="9" t="n">
        <v>0.02</v>
      </c>
      <c r="G9" s="7" t="inlineStr">
        <is>
          <t>Example Timber Co.</t>
        </is>
      </c>
      <c r="H9" s="7" t="inlineStr"/>
    </row>
    <row r="10" ht="17" customHeight="1">
      <c r="A10" s="7" t="inlineStr">
        <is>
          <t>KIT-FAST-CH</t>
        </is>
      </c>
      <c r="B10" s="7" t="inlineStr">
        <is>
          <t>Chair fastener kit (screws + brackets)</t>
        </is>
      </c>
      <c r="C10" s="7" t="inlineStr">
        <is>
          <t>Purchased part</t>
        </is>
      </c>
      <c r="D10" s="7" t="inlineStr">
        <is>
          <t>each</t>
        </is>
      </c>
      <c r="E10" s="8" t="n">
        <v>1.1</v>
      </c>
      <c r="F10" s="9" t="n">
        <v>0</v>
      </c>
      <c r="G10" s="7" t="inlineStr">
        <is>
          <t>Placeholder Hardware</t>
        </is>
      </c>
      <c r="H10" s="7" t="inlineStr"/>
    </row>
    <row r="11" ht="17" customHeight="1">
      <c r="A11" s="7" t="inlineStr">
        <is>
          <t>FIN-LAC-CLR</t>
        </is>
      </c>
      <c r="B11" s="7" t="inlineStr">
        <is>
          <t>Clear wood lacquer</t>
        </is>
      </c>
      <c r="C11" s="7" t="inlineStr">
        <is>
          <t>Raw material</t>
        </is>
      </c>
      <c r="D11" s="7" t="inlineStr">
        <is>
          <t>L</t>
        </is>
      </c>
      <c r="E11" s="8" t="n">
        <v>42</v>
      </c>
      <c r="F11" s="9" t="n">
        <v>0.1</v>
      </c>
      <c r="G11" s="7" t="inlineStr">
        <is>
          <t>Demo Finishes Ltd</t>
        </is>
      </c>
      <c r="H11" s="7" t="inlineStr"/>
    </row>
    <row r="12" ht="17" customHeight="1">
      <c r="A12" s="7" t="inlineStr">
        <is>
          <t>FG-CHAIR-OAK</t>
        </is>
      </c>
      <c r="B12" s="7" t="inlineStr">
        <is>
          <t>Oak dining chair (finished good)</t>
        </is>
      </c>
      <c r="C12" s="7" t="inlineStr">
        <is>
          <t>Finished good</t>
        </is>
      </c>
      <c r="D12" s="7" t="inlineStr">
        <is>
          <t>each</t>
        </is>
      </c>
      <c r="E12" s="10">
        <f>'Cost Rollup'!B8</f>
        <v/>
      </c>
      <c r="F12" s="9" t="n"/>
      <c r="G12" s="7" t="inlineStr">
        <is>
          <t>(made in-house)</t>
        </is>
      </c>
      <c r="H12" s="7" t="inlineStr">
        <is>
          <t>Unit cost links to the Cost Rollup sheet</t>
        </is>
      </c>
    </row>
    <row r="13" ht="17" customHeight="1">
      <c r="A13" s="7" t="n"/>
      <c r="B13" s="7" t="n"/>
      <c r="C13" s="7" t="n"/>
      <c r="D13" s="7" t="n"/>
      <c r="E13" s="8" t="n"/>
      <c r="F13" s="9" t="n"/>
      <c r="G13" s="7" t="n"/>
      <c r="H13" s="7" t="n"/>
    </row>
    <row r="14" ht="17" customHeight="1">
      <c r="A14" s="7" t="n"/>
      <c r="B14" s="7" t="n"/>
      <c r="C14" s="7" t="n"/>
      <c r="D14" s="7" t="n"/>
      <c r="E14" s="8" t="n"/>
      <c r="F14" s="9" t="n"/>
      <c r="G14" s="7" t="n"/>
      <c r="H14" s="7" t="n"/>
    </row>
    <row r="15" ht="17" customHeight="1">
      <c r="A15" s="7" t="n"/>
      <c r="B15" s="7" t="n"/>
      <c r="C15" s="7" t="n"/>
      <c r="D15" s="7" t="n"/>
      <c r="E15" s="8" t="n"/>
      <c r="F15" s="9" t="n"/>
      <c r="G15" s="7" t="n"/>
      <c r="H15" s="7" t="n"/>
    </row>
    <row r="16" ht="17" customHeight="1">
      <c r="A16" s="7" t="n"/>
      <c r="B16" s="7" t="n"/>
      <c r="C16" s="7" t="n"/>
      <c r="D16" s="7" t="n"/>
      <c r="E16" s="8" t="n"/>
      <c r="F16" s="9" t="n"/>
      <c r="G16" s="7" t="n"/>
      <c r="H16" s="7" t="n"/>
    </row>
    <row r="17" ht="17" customHeight="1">
      <c r="A17" s="7" t="n"/>
      <c r="B17" s="7" t="n"/>
      <c r="C17" s="7" t="n"/>
      <c r="D17" s="7" t="n"/>
      <c r="E17" s="8" t="n"/>
      <c r="F17" s="9" t="n"/>
      <c r="G17" s="7" t="n"/>
      <c r="H17" s="7" t="n"/>
    </row>
    <row r="18" ht="17" customHeight="1">
      <c r="A18" s="7" t="n"/>
      <c r="B18" s="7" t="n"/>
      <c r="C18" s="7" t="n"/>
      <c r="D18" s="7" t="n"/>
      <c r="E18" s="8" t="n"/>
      <c r="F18" s="9" t="n"/>
      <c r="G18" s="7" t="n"/>
      <c r="H18" s="7" t="n"/>
    </row>
    <row r="19" ht="17" customHeight="1">
      <c r="A19" s="7" t="n"/>
      <c r="B19" s="7" t="n"/>
      <c r="C19" s="7" t="n"/>
      <c r="D19" s="7" t="n"/>
      <c r="E19" s="8" t="n"/>
      <c r="F19" s="9" t="n"/>
      <c r="G19" s="7" t="n"/>
      <c r="H19" s="7" t="n"/>
    </row>
    <row r="20" ht="17" customHeight="1">
      <c r="A20" s="7" t="n"/>
      <c r="B20" s="7" t="n"/>
      <c r="C20" s="7" t="n"/>
      <c r="D20" s="7" t="n"/>
      <c r="E20" s="8" t="n"/>
      <c r="F20" s="9" t="n"/>
      <c r="G20" s="7" t="n"/>
      <c r="H20" s="7" t="n"/>
    </row>
    <row r="21" ht="17" customHeight="1">
      <c r="A21" s="7" t="n"/>
      <c r="B21" s="7" t="n"/>
      <c r="C21" s="7" t="n"/>
      <c r="D21" s="7" t="n"/>
      <c r="E21" s="8" t="n"/>
      <c r="F21" s="9" t="n"/>
      <c r="G21" s="7" t="n"/>
      <c r="H21" s="7" t="n"/>
    </row>
    <row r="22" ht="17" customHeight="1">
      <c r="A22" s="7" t="n"/>
      <c r="B22" s="7" t="n"/>
      <c r="C22" s="7" t="n"/>
      <c r="D22" s="7" t="n"/>
      <c r="E22" s="8" t="n"/>
      <c r="F22" s="9" t="n"/>
      <c r="G22" s="7" t="n"/>
      <c r="H22" s="7" t="n"/>
    </row>
    <row r="23" ht="17" customHeight="1">
      <c r="A23" s="7" t="n"/>
      <c r="B23" s="7" t="n"/>
      <c r="C23" s="7" t="n"/>
      <c r="D23" s="7" t="n"/>
      <c r="E23" s="8" t="n"/>
      <c r="F23" s="9" t="n"/>
      <c r="G23" s="7" t="n"/>
      <c r="H23" s="7" t="n"/>
    </row>
    <row r="24" ht="17" customHeight="1">
      <c r="A24" s="7" t="n"/>
      <c r="B24" s="7" t="n"/>
      <c r="C24" s="7" t="n"/>
      <c r="D24" s="7" t="n"/>
      <c r="E24" s="8" t="n"/>
      <c r="F24" s="9" t="n"/>
      <c r="G24" s="7" t="n"/>
      <c r="H24" s="7" t="n"/>
    </row>
    <row r="25" ht="17" customHeight="1">
      <c r="A25" s="7" t="n"/>
      <c r="B25" s="7" t="n"/>
      <c r="C25" s="7" t="n"/>
      <c r="D25" s="7" t="n"/>
      <c r="E25" s="8" t="n"/>
      <c r="F25" s="9" t="n"/>
      <c r="G25" s="7" t="n"/>
      <c r="H25" s="7" t="n"/>
    </row>
    <row r="26" ht="17" customHeight="1">
      <c r="A26" s="7" t="n"/>
      <c r="B26" s="7" t="n"/>
      <c r="C26" s="7" t="n"/>
      <c r="D26" s="7" t="n"/>
      <c r="E26" s="8" t="n"/>
      <c r="F26" s="9" t="n"/>
      <c r="G26" s="7" t="n"/>
      <c r="H26" s="7" t="n"/>
    </row>
    <row r="27" ht="17" customHeight="1">
      <c r="A27" s="7" t="n"/>
      <c r="B27" s="7" t="n"/>
      <c r="C27" s="7" t="n"/>
      <c r="D27" s="7" t="n"/>
      <c r="E27" s="8" t="n"/>
      <c r="F27" s="9" t="n"/>
      <c r="G27" s="7" t="n"/>
      <c r="H27" s="7" t="n"/>
    </row>
    <row r="28" ht="17" customHeight="1">
      <c r="A28" s="7" t="n"/>
      <c r="B28" s="7" t="n"/>
      <c r="C28" s="7" t="n"/>
      <c r="D28" s="7" t="n"/>
      <c r="E28" s="8" t="n"/>
      <c r="F28" s="9" t="n"/>
      <c r="G28" s="7" t="n"/>
      <c r="H28" s="7" t="n"/>
    </row>
    <row r="29" ht="17" customHeight="1">
      <c r="A29" s="7" t="n"/>
      <c r="B29" s="7" t="n"/>
      <c r="C29" s="7" t="n"/>
      <c r="D29" s="7" t="n"/>
      <c r="E29" s="8" t="n"/>
      <c r="F29" s="9" t="n"/>
      <c r="G29" s="7" t="n"/>
      <c r="H29" s="7" t="n"/>
    </row>
    <row r="30" ht="17" customHeight="1">
      <c r="A30" s="7" t="n"/>
      <c r="B30" s="7" t="n"/>
      <c r="C30" s="7" t="n"/>
      <c r="D30" s="7" t="n"/>
      <c r="E30" s="8" t="n"/>
      <c r="F30" s="9" t="n"/>
      <c r="G30" s="7" t="n"/>
      <c r="H30" s="7" t="n"/>
    </row>
    <row r="31" ht="17" customHeight="1">
      <c r="A31" s="7" t="n"/>
      <c r="B31" s="7" t="n"/>
      <c r="C31" s="7" t="n"/>
      <c r="D31" s="7" t="n"/>
      <c r="E31" s="8" t="n"/>
      <c r="F31" s="9" t="n"/>
      <c r="G31" s="7" t="n"/>
      <c r="H31" s="7" t="n"/>
    </row>
    <row r="32" ht="17" customHeight="1">
      <c r="A32" s="7" t="n"/>
      <c r="B32" s="7" t="n"/>
      <c r="C32" s="7" t="n"/>
      <c r="D32" s="7" t="n"/>
      <c r="E32" s="8" t="n"/>
      <c r="F32" s="9" t="n"/>
      <c r="G32" s="7" t="n"/>
      <c r="H32" s="7" t="n"/>
    </row>
    <row r="33" ht="17" customHeight="1">
      <c r="A33" s="7" t="n"/>
      <c r="B33" s="7" t="n"/>
      <c r="C33" s="7" t="n"/>
      <c r="D33" s="7" t="n"/>
      <c r="E33" s="8" t="n"/>
      <c r="F33" s="9" t="n"/>
      <c r="G33" s="7" t="n"/>
      <c r="H33" s="7" t="n"/>
    </row>
    <row r="34" ht="17" customHeight="1">
      <c r="A34" s="7" t="n"/>
      <c r="B34" s="7" t="n"/>
      <c r="C34" s="7" t="n"/>
      <c r="D34" s="7" t="n"/>
      <c r="E34" s="8" t="n"/>
      <c r="F34" s="9" t="n"/>
      <c r="G34" s="7" t="n"/>
      <c r="H34" s="7" t="n"/>
    </row>
    <row r="35" ht="17" customHeight="1">
      <c r="A35" s="7" t="n"/>
      <c r="B35" s="7" t="n"/>
      <c r="C35" s="7" t="n"/>
      <c r="D35" s="7" t="n"/>
      <c r="E35" s="8" t="n"/>
      <c r="F35" s="9" t="n"/>
      <c r="G35" s="7" t="n"/>
      <c r="H35" s="7" t="n"/>
    </row>
    <row r="36" ht="17" customHeight="1">
      <c r="A36" s="7" t="n"/>
      <c r="B36" s="7" t="n"/>
      <c r="C36" s="7" t="n"/>
      <c r="D36" s="7" t="n"/>
      <c r="E36" s="8" t="n"/>
      <c r="F36" s="9" t="n"/>
      <c r="G36" s="7" t="n"/>
      <c r="H36" s="7" t="n"/>
    </row>
    <row r="37" ht="17" customHeight="1">
      <c r="A37" s="7" t="n"/>
      <c r="B37" s="7" t="n"/>
      <c r="C37" s="7" t="n"/>
      <c r="D37" s="7" t="n"/>
      <c r="E37" s="8" t="n"/>
      <c r="F37" s="9" t="n"/>
      <c r="G37" s="7" t="n"/>
      <c r="H37" s="7" t="n"/>
    </row>
    <row r="38" ht="17" customHeight="1">
      <c r="A38" s="7" t="n"/>
      <c r="B38" s="7" t="n"/>
      <c r="C38" s="7" t="n"/>
      <c r="D38" s="7" t="n"/>
      <c r="E38" s="8" t="n"/>
      <c r="F38" s="9" t="n"/>
      <c r="G38" s="7" t="n"/>
      <c r="H38" s="7" t="n"/>
    </row>
    <row r="39" ht="17" customHeight="1">
      <c r="A39" s="7" t="n"/>
      <c r="B39" s="7" t="n"/>
      <c r="C39" s="7" t="n"/>
      <c r="D39" s="7" t="n"/>
      <c r="E39" s="8" t="n"/>
      <c r="F39" s="9" t="n"/>
      <c r="G39" s="7" t="n"/>
      <c r="H39" s="7" t="n"/>
    </row>
    <row r="40" ht="17" customHeight="1">
      <c r="A40" s="7" t="n"/>
      <c r="B40" s="7" t="n"/>
      <c r="C40" s="7" t="n"/>
      <c r="D40" s="7" t="n"/>
      <c r="E40" s="8" t="n"/>
      <c r="F40" s="9" t="n"/>
      <c r="G40" s="7" t="n"/>
      <c r="H40" s="7" t="n"/>
    </row>
    <row r="41" ht="17" customHeight="1">
      <c r="A41" s="7" t="n"/>
      <c r="B41" s="7" t="n"/>
      <c r="C41" s="7" t="n"/>
      <c r="D41" s="7" t="n"/>
      <c r="E41" s="8" t="n"/>
      <c r="F41" s="9" t="n"/>
      <c r="G41" s="7" t="n"/>
      <c r="H41" s="7" t="n"/>
    </row>
    <row r="42" ht="17" customHeight="1">
      <c r="A42" s="7" t="n"/>
      <c r="B42" s="7" t="n"/>
      <c r="C42" s="7" t="n"/>
      <c r="D42" s="7" t="n"/>
      <c r="E42" s="8" t="n"/>
      <c r="F42" s="9" t="n"/>
      <c r="G42" s="7" t="n"/>
      <c r="H42" s="7" t="n"/>
    </row>
    <row r="43" ht="17" customHeight="1">
      <c r="A43" s="7" t="n"/>
      <c r="B43" s="7" t="n"/>
      <c r="C43" s="7" t="n"/>
      <c r="D43" s="7" t="n"/>
      <c r="E43" s="8" t="n"/>
      <c r="F43" s="9" t="n"/>
      <c r="G43" s="7" t="n"/>
      <c r="H43" s="7" t="n"/>
    </row>
    <row r="44" ht="17" customHeight="1">
      <c r="A44" s="7" t="n"/>
      <c r="B44" s="7" t="n"/>
      <c r="C44" s="7" t="n"/>
      <c r="D44" s="7" t="n"/>
      <c r="E44" s="8" t="n"/>
      <c r="F44" s="9" t="n"/>
      <c r="G44" s="7" t="n"/>
      <c r="H44" s="7" t="n"/>
    </row>
    <row r="45" ht="17" customHeight="1">
      <c r="A45" s="7" t="n"/>
      <c r="B45" s="7" t="n"/>
      <c r="C45" s="7" t="n"/>
      <c r="D45" s="7" t="n"/>
      <c r="E45" s="8" t="n"/>
      <c r="F45" s="9" t="n"/>
      <c r="G45" s="7" t="n"/>
      <c r="H45" s="7" t="n"/>
    </row>
    <row r="46" ht="17" customHeight="1">
      <c r="A46" s="7" t="n"/>
      <c r="B46" s="7" t="n"/>
      <c r="C46" s="7" t="n"/>
      <c r="D46" s="7" t="n"/>
      <c r="E46" s="8" t="n"/>
      <c r="F46" s="9" t="n"/>
      <c r="G46" s="7" t="n"/>
      <c r="H46" s="7" t="n"/>
    </row>
    <row r="47" ht="17" customHeight="1">
      <c r="A47" s="7" t="n"/>
      <c r="B47" s="7" t="n"/>
      <c r="C47" s="7" t="n"/>
      <c r="D47" s="7" t="n"/>
      <c r="E47" s="8" t="n"/>
      <c r="F47" s="9" t="n"/>
      <c r="G47" s="7" t="n"/>
      <c r="H47" s="7" t="n"/>
    </row>
    <row r="48" ht="17" customHeight="1">
      <c r="A48" s="7" t="n"/>
      <c r="B48" s="7" t="n"/>
      <c r="C48" s="7" t="n"/>
      <c r="D48" s="7" t="n"/>
      <c r="E48" s="8" t="n"/>
      <c r="F48" s="9" t="n"/>
      <c r="G48" s="7" t="n"/>
      <c r="H48" s="7" t="n"/>
    </row>
    <row r="49" ht="17" customHeight="1">
      <c r="A49" s="7" t="n"/>
      <c r="B49" s="7" t="n"/>
      <c r="C49" s="7" t="n"/>
      <c r="D49" s="7" t="n"/>
      <c r="E49" s="8" t="n"/>
      <c r="F49" s="9" t="n"/>
      <c r="G49" s="7" t="n"/>
      <c r="H49" s="7" t="n"/>
    </row>
    <row r="50" ht="17" customHeight="1">
      <c r="A50" s="7" t="n"/>
      <c r="B50" s="7" t="n"/>
      <c r="C50" s="7" t="n"/>
      <c r="D50" s="7" t="n"/>
      <c r="E50" s="8" t="n"/>
      <c r="F50" s="9" t="n"/>
      <c r="G50" s="7" t="n"/>
      <c r="H50" s="7" t="n"/>
    </row>
    <row r="51" ht="17" customHeight="1">
      <c r="A51" s="7" t="n"/>
      <c r="B51" s="7" t="n"/>
      <c r="C51" s="7" t="n"/>
      <c r="D51" s="7" t="n"/>
      <c r="E51" s="8" t="n"/>
      <c r="F51" s="9" t="n"/>
      <c r="G51" s="7" t="n"/>
      <c r="H51" s="7" t="n"/>
    </row>
    <row r="52" ht="17" customHeight="1">
      <c r="A52" s="7" t="n"/>
      <c r="B52" s="7" t="n"/>
      <c r="C52" s="7" t="n"/>
      <c r="D52" s="7" t="n"/>
      <c r="E52" s="8" t="n"/>
      <c r="F52" s="9" t="n"/>
      <c r="G52" s="7" t="n"/>
      <c r="H52" s="7" t="n"/>
    </row>
    <row r="53" ht="17" customHeight="1">
      <c r="A53" s="7" t="n"/>
      <c r="B53" s="7" t="n"/>
      <c r="C53" s="7" t="n"/>
      <c r="D53" s="7" t="n"/>
      <c r="E53" s="8" t="n"/>
      <c r="F53" s="9" t="n"/>
      <c r="G53" s="7" t="n"/>
      <c r="H53" s="7" t="n"/>
    </row>
    <row r="54" ht="17" customHeight="1">
      <c r="A54" s="7" t="n"/>
      <c r="B54" s="7" t="n"/>
      <c r="C54" s="7" t="n"/>
      <c r="D54" s="7" t="n"/>
      <c r="E54" s="8" t="n"/>
      <c r="F54" s="9" t="n"/>
      <c r="G54" s="7" t="n"/>
      <c r="H54" s="7" t="n"/>
    </row>
    <row r="55" ht="17" customHeight="1">
      <c r="A55" s="7" t="n"/>
      <c r="B55" s="7" t="n"/>
      <c r="C55" s="7" t="n"/>
      <c r="D55" s="7" t="n"/>
      <c r="E55" s="8" t="n"/>
      <c r="F55" s="9" t="n"/>
      <c r="G55" s="7" t="n"/>
      <c r="H55" s="7" t="n"/>
    </row>
    <row r="56" ht="17" customHeight="1">
      <c r="A56" s="7" t="n"/>
      <c r="B56" s="7" t="n"/>
      <c r="C56" s="7" t="n"/>
      <c r="D56" s="7" t="n"/>
      <c r="E56" s="8" t="n"/>
      <c r="F56" s="9" t="n"/>
      <c r="G56" s="7" t="n"/>
      <c r="H56" s="7" t="n"/>
    </row>
    <row r="57" ht="17" customHeight="1">
      <c r="A57" s="7" t="n"/>
      <c r="B57" s="7" t="n"/>
      <c r="C57" s="7" t="n"/>
      <c r="D57" s="7" t="n"/>
      <c r="E57" s="8" t="n"/>
      <c r="F57" s="9" t="n"/>
      <c r="G57" s="7" t="n"/>
      <c r="H57" s="7" t="n"/>
    </row>
    <row r="58" ht="17" customHeight="1">
      <c r="A58" s="7" t="n"/>
      <c r="B58" s="7" t="n"/>
      <c r="C58" s="7" t="n"/>
      <c r="D58" s="7" t="n"/>
      <c r="E58" s="8" t="n"/>
      <c r="F58" s="9" t="n"/>
      <c r="G58" s="7" t="n"/>
      <c r="H58" s="7" t="n"/>
    </row>
    <row r="59" ht="17" customHeight="1">
      <c r="A59" s="7" t="n"/>
      <c r="B59" s="7" t="n"/>
      <c r="C59" s="7" t="n"/>
      <c r="D59" s="7" t="n"/>
      <c r="E59" s="8" t="n"/>
      <c r="F59" s="9" t="n"/>
      <c r="G59" s="7" t="n"/>
      <c r="H59" s="7" t="n"/>
    </row>
    <row r="60" ht="17" customHeight="1">
      <c r="A60" s="7" t="n"/>
      <c r="B60" s="7" t="n"/>
      <c r="C60" s="7" t="n"/>
      <c r="D60" s="7" t="n"/>
      <c r="E60" s="8" t="n"/>
      <c r="F60" s="9" t="n"/>
      <c r="G60" s="7" t="n"/>
      <c r="H60" s="7" t="n"/>
    </row>
    <row r="61" ht="17" customHeight="1">
      <c r="A61" s="7" t="n"/>
      <c r="B61" s="7" t="n"/>
      <c r="C61" s="7" t="n"/>
      <c r="D61" s="7" t="n"/>
      <c r="E61" s="8" t="n"/>
      <c r="F61" s="9" t="n"/>
      <c r="G61" s="7" t="n"/>
      <c r="H61" s="7" t="n"/>
    </row>
    <row r="62" ht="17" customHeight="1">
      <c r="A62" s="7" t="n"/>
      <c r="B62" s="7" t="n"/>
      <c r="C62" s="7" t="n"/>
      <c r="D62" s="7" t="n"/>
      <c r="E62" s="8" t="n"/>
      <c r="F62" s="9" t="n"/>
      <c r="G62" s="7" t="n"/>
      <c r="H62" s="7" t="n"/>
    </row>
    <row r="63" ht="17" customHeight="1">
      <c r="A63" s="7" t="n"/>
      <c r="B63" s="7" t="n"/>
      <c r="C63" s="7" t="n"/>
      <c r="D63" s="7" t="n"/>
      <c r="E63" s="8" t="n"/>
      <c r="F63" s="9" t="n"/>
      <c r="G63" s="7" t="n"/>
      <c r="H63" s="7" t="n"/>
    </row>
  </sheetData>
  <dataValidations count="2">
    <dataValidation sqref="C4:C63" showDropDown="0" showInputMessage="0" showErrorMessage="0" allowBlank="1" type="list">
      <formula1>=Lists!$A$2:$A$5</formula1>
    </dataValidation>
    <dataValidation sqref="D4:D63" showDropDown="0" showInputMessage="0" showErrorMessage="0" allowBlank="1" type="list">
      <formula1>=Lists!$B$2:$B$6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4" customWidth="1" min="3" max="3"/>
    <col width="14" customWidth="1" min="4" max="4"/>
    <col width="12" customWidth="1" min="5" max="5"/>
    <col width="14" customWidth="1" min="6" max="6"/>
  </cols>
  <sheetData>
    <row r="1" ht="26" customHeight="1">
      <c r="A1" s="5" t="inlineStr">
        <is>
          <t>Seat sub-assembly - what one seat costs to build</t>
        </is>
      </c>
    </row>
    <row r="3" ht="22" customHeight="1">
      <c r="A3" s="6" t="inlineStr">
        <is>
          <t>Component SKU</t>
        </is>
      </c>
      <c r="B3" s="6" t="inlineStr">
        <is>
          <t>Component name</t>
        </is>
      </c>
      <c r="C3" s="6" t="inlineStr">
        <is>
          <t>Qty per unit</t>
        </is>
      </c>
      <c r="D3" s="6" t="inlineStr">
        <is>
          <t>Scrap/yield %</t>
        </is>
      </c>
      <c r="E3" s="6" t="inlineStr">
        <is>
          <t>Unit cost</t>
        </is>
      </c>
      <c r="F3" s="6" t="inlineStr">
        <is>
          <t>Extended cost</t>
        </is>
      </c>
    </row>
    <row r="4" ht="17" customHeight="1">
      <c r="A4" s="11" t="inlineStr">
        <is>
          <t>PNL-OAK-SEAT</t>
        </is>
      </c>
      <c r="B4" s="12">
        <f>IFERROR(VLOOKUP(A4,Components!$A$4:$H$63,2,FALSE),"")</f>
        <v/>
      </c>
      <c r="C4" s="8" t="n">
        <v>1</v>
      </c>
      <c r="D4" s="9">
        <f>IF(A4="","",IFERROR(VLOOKUP(A4,Components!$A$4:$H$63,6,FALSE),0))</f>
        <v/>
      </c>
      <c r="E4" s="10">
        <f>IF(A4="","",IFERROR(VLOOKUP(A4,Components!$A$4:$H$63,5,FALSE),0))</f>
        <v/>
      </c>
      <c r="F4" s="10">
        <f>IF(OR(A4="",C4=""),"",ROUND(C4*(1+D4)*E4,2))</f>
        <v/>
      </c>
    </row>
    <row r="5" ht="17" customHeight="1">
      <c r="A5" s="11" t="inlineStr">
        <is>
          <t>FOAM-PAD-02</t>
        </is>
      </c>
      <c r="B5" s="12">
        <f>IFERROR(VLOOKUP(A5,Components!$A$4:$H$63,2,FALSE),"")</f>
        <v/>
      </c>
      <c r="C5" s="8" t="n">
        <v>0.4</v>
      </c>
      <c r="D5" s="9">
        <f>IF(A5="","",IFERROR(VLOOKUP(A5,Components!$A$4:$H$63,6,FALSE),0))</f>
        <v/>
      </c>
      <c r="E5" s="10">
        <f>IF(A5="","",IFERROR(VLOOKUP(A5,Components!$A$4:$H$63,5,FALSE),0))</f>
        <v/>
      </c>
      <c r="F5" s="10">
        <f>IF(OR(A5="",C5=""),"",ROUND(C5*(1+D5)*E5,2))</f>
        <v/>
      </c>
    </row>
    <row r="6" ht="17" customHeight="1">
      <c r="A6" s="11" t="inlineStr">
        <is>
          <t>FAB-UPH-GRY</t>
        </is>
      </c>
      <c r="B6" s="12">
        <f>IFERROR(VLOOKUP(A6,Components!$A$4:$H$63,2,FALSE),"")</f>
        <v/>
      </c>
      <c r="C6" s="8" t="n">
        <v>0.6</v>
      </c>
      <c r="D6" s="9">
        <f>IF(A6="","",IFERROR(VLOOKUP(A6,Components!$A$4:$H$63,6,FALSE),0))</f>
        <v/>
      </c>
      <c r="E6" s="10">
        <f>IF(A6="","",IFERROR(VLOOKUP(A6,Components!$A$4:$H$63,5,FALSE),0))</f>
        <v/>
      </c>
      <c r="F6" s="10">
        <f>IF(OR(A6="",C6=""),"",ROUND(C6*(1+D6)*E6,2))</f>
        <v/>
      </c>
    </row>
    <row r="7" ht="17" customHeight="1">
      <c r="A7" s="11" t="inlineStr">
        <is>
          <t>FAST-STP-20</t>
        </is>
      </c>
      <c r="B7" s="12">
        <f>IFERROR(VLOOKUP(A7,Components!$A$4:$H$63,2,FALSE),"")</f>
        <v/>
      </c>
      <c r="C7" s="8" t="n">
        <v>20</v>
      </c>
      <c r="D7" s="9">
        <f>IF(A7="","",IFERROR(VLOOKUP(A7,Components!$A$4:$H$63,6,FALSE),0))</f>
        <v/>
      </c>
      <c r="E7" s="10">
        <f>IF(A7="","",IFERROR(VLOOKUP(A7,Components!$A$4:$H$63,5,FALSE),0))</f>
        <v/>
      </c>
      <c r="F7" s="10">
        <f>IF(OR(A7="",C7=""),"",ROUND(C7*(1+D7)*E7,2))</f>
        <v/>
      </c>
    </row>
    <row r="8" ht="17" customHeight="1">
      <c r="A8" s="11" t="n"/>
      <c r="B8" s="12">
        <f>IFERROR(VLOOKUP(A8,Components!$A$4:$H$63,2,FALSE),"")</f>
        <v/>
      </c>
      <c r="C8" s="8" t="n"/>
      <c r="D8" s="9">
        <f>IF(A8="","",IFERROR(VLOOKUP(A8,Components!$A$4:$H$63,6,FALSE),0))</f>
        <v/>
      </c>
      <c r="E8" s="10">
        <f>IF(A8="","",IFERROR(VLOOKUP(A8,Components!$A$4:$H$63,5,FALSE),0))</f>
        <v/>
      </c>
      <c r="F8" s="10">
        <f>IF(OR(A8="",C8=""),"",ROUND(C8*(1+D8)*E8,2))</f>
        <v/>
      </c>
    </row>
    <row r="9" ht="17" customHeight="1">
      <c r="A9" s="11" t="n"/>
      <c r="B9" s="12">
        <f>IFERROR(VLOOKUP(A9,Components!$A$4:$H$63,2,FALSE),"")</f>
        <v/>
      </c>
      <c r="C9" s="8" t="n"/>
      <c r="D9" s="9">
        <f>IF(A9="","",IFERROR(VLOOKUP(A9,Components!$A$4:$H$63,6,FALSE),0))</f>
        <v/>
      </c>
      <c r="E9" s="10">
        <f>IF(A9="","",IFERROR(VLOOKUP(A9,Components!$A$4:$H$63,5,FALSE),0))</f>
        <v/>
      </c>
      <c r="F9" s="10">
        <f>IF(OR(A9="",C9=""),"",ROUND(C9*(1+D9)*E9,2))</f>
        <v/>
      </c>
    </row>
    <row r="10" ht="17" customHeight="1">
      <c r="A10" s="11" t="n"/>
      <c r="B10" s="12">
        <f>IFERROR(VLOOKUP(A10,Components!$A$4:$H$63,2,FALSE),"")</f>
        <v/>
      </c>
      <c r="C10" s="8" t="n"/>
      <c r="D10" s="9">
        <f>IF(A10="","",IFERROR(VLOOKUP(A10,Components!$A$4:$H$63,6,FALSE),0))</f>
        <v/>
      </c>
      <c r="E10" s="10">
        <f>IF(A10="","",IFERROR(VLOOKUP(A10,Components!$A$4:$H$63,5,FALSE),0))</f>
        <v/>
      </c>
      <c r="F10" s="10">
        <f>IF(OR(A10="",C10=""),"",ROUND(C10*(1+D10)*E10,2))</f>
        <v/>
      </c>
    </row>
    <row r="11" ht="17" customHeight="1">
      <c r="A11" s="11" t="n"/>
      <c r="B11" s="12">
        <f>IFERROR(VLOOKUP(A11,Components!$A$4:$H$63,2,FALSE),"")</f>
        <v/>
      </c>
      <c r="C11" s="8" t="n"/>
      <c r="D11" s="9">
        <f>IF(A11="","",IFERROR(VLOOKUP(A11,Components!$A$4:$H$63,6,FALSE),0))</f>
        <v/>
      </c>
      <c r="E11" s="10">
        <f>IF(A11="","",IFERROR(VLOOKUP(A11,Components!$A$4:$H$63,5,FALSE),0))</f>
        <v/>
      </c>
      <c r="F11" s="10">
        <f>IF(OR(A11="",C11=""),"",ROUND(C11*(1+D11)*E11,2))</f>
        <v/>
      </c>
    </row>
    <row r="12" ht="17" customHeight="1">
      <c r="A12" s="11" t="n"/>
      <c r="B12" s="12">
        <f>IFERROR(VLOOKUP(A12,Components!$A$4:$H$63,2,FALSE),"")</f>
        <v/>
      </c>
      <c r="C12" s="8" t="n"/>
      <c r="D12" s="9">
        <f>IF(A12="","",IFERROR(VLOOKUP(A12,Components!$A$4:$H$63,6,FALSE),0))</f>
        <v/>
      </c>
      <c r="E12" s="10">
        <f>IF(A12="","",IFERROR(VLOOKUP(A12,Components!$A$4:$H$63,5,FALSE),0))</f>
        <v/>
      </c>
      <c r="F12" s="10">
        <f>IF(OR(A12="",C12=""),"",ROUND(C12*(1+D12)*E12,2))</f>
        <v/>
      </c>
    </row>
    <row r="13" ht="17" customHeight="1">
      <c r="A13" s="11" t="n"/>
      <c r="B13" s="12">
        <f>IFERROR(VLOOKUP(A13,Components!$A$4:$H$63,2,FALSE),"")</f>
        <v/>
      </c>
      <c r="C13" s="8" t="n"/>
      <c r="D13" s="9">
        <f>IF(A13="","",IFERROR(VLOOKUP(A13,Components!$A$4:$H$63,6,FALSE),0))</f>
        <v/>
      </c>
      <c r="E13" s="10">
        <f>IF(A13="","",IFERROR(VLOOKUP(A13,Components!$A$4:$H$63,5,FALSE),0))</f>
        <v/>
      </c>
      <c r="F13" s="10">
        <f>IF(OR(A13="",C13=""),"",ROUND(C13*(1+D13)*E13,2))</f>
        <v/>
      </c>
    </row>
    <row r="14" ht="17" customHeight="1">
      <c r="A14" s="11" t="n"/>
      <c r="B14" s="12">
        <f>IFERROR(VLOOKUP(A14,Components!$A$4:$H$63,2,FALSE),"")</f>
        <v/>
      </c>
      <c r="C14" s="8" t="n"/>
      <c r="D14" s="9">
        <f>IF(A14="","",IFERROR(VLOOKUP(A14,Components!$A$4:$H$63,6,FALSE),0))</f>
        <v/>
      </c>
      <c r="E14" s="10">
        <f>IF(A14="","",IFERROR(VLOOKUP(A14,Components!$A$4:$H$63,5,FALSE),0))</f>
        <v/>
      </c>
      <c r="F14" s="10">
        <f>IF(OR(A14="",C14=""),"",ROUND(C14*(1+D14)*E14,2))</f>
        <v/>
      </c>
    </row>
    <row r="15" ht="17" customHeight="1">
      <c r="A15" s="11" t="n"/>
      <c r="B15" s="12">
        <f>IFERROR(VLOOKUP(A15,Components!$A$4:$H$63,2,FALSE),"")</f>
        <v/>
      </c>
      <c r="C15" s="8" t="n"/>
      <c r="D15" s="9">
        <f>IF(A15="","",IFERROR(VLOOKUP(A15,Components!$A$4:$H$63,6,FALSE),0))</f>
        <v/>
      </c>
      <c r="E15" s="10">
        <f>IF(A15="","",IFERROR(VLOOKUP(A15,Components!$A$4:$H$63,5,FALSE),0))</f>
        <v/>
      </c>
      <c r="F15" s="10">
        <f>IF(OR(A15="",C15=""),"",ROUND(C15*(1+D15)*E15,2))</f>
        <v/>
      </c>
    </row>
    <row r="16" ht="17" customHeight="1">
      <c r="A16" s="11" t="n"/>
      <c r="B16" s="12">
        <f>IFERROR(VLOOKUP(A16,Components!$A$4:$H$63,2,FALSE),"")</f>
        <v/>
      </c>
      <c r="C16" s="8" t="n"/>
      <c r="D16" s="9">
        <f>IF(A16="","",IFERROR(VLOOKUP(A16,Components!$A$4:$H$63,6,FALSE),0))</f>
        <v/>
      </c>
      <c r="E16" s="10">
        <f>IF(A16="","",IFERROR(VLOOKUP(A16,Components!$A$4:$H$63,5,FALSE),0))</f>
        <v/>
      </c>
      <c r="F16" s="10">
        <f>IF(OR(A16="",C16=""),"",ROUND(C16*(1+D16)*E16,2))</f>
        <v/>
      </c>
    </row>
    <row r="17" ht="17" customHeight="1">
      <c r="A17" s="11" t="n"/>
      <c r="B17" s="12">
        <f>IFERROR(VLOOKUP(A17,Components!$A$4:$H$63,2,FALSE),"")</f>
        <v/>
      </c>
      <c r="C17" s="8" t="n"/>
      <c r="D17" s="9">
        <f>IF(A17="","",IFERROR(VLOOKUP(A17,Components!$A$4:$H$63,6,FALSE),0))</f>
        <v/>
      </c>
      <c r="E17" s="10">
        <f>IF(A17="","",IFERROR(VLOOKUP(A17,Components!$A$4:$H$63,5,FALSE),0))</f>
        <v/>
      </c>
      <c r="F17" s="10">
        <f>IF(OR(A17="",C17=""),"",ROUND(C17*(1+D17)*E17,2))</f>
        <v/>
      </c>
    </row>
    <row r="18" ht="17" customHeight="1">
      <c r="A18" s="11" t="n"/>
      <c r="B18" s="12">
        <f>IFERROR(VLOOKUP(A18,Components!$A$4:$H$63,2,FALSE),"")</f>
        <v/>
      </c>
      <c r="C18" s="8" t="n"/>
      <c r="D18" s="9">
        <f>IF(A18="","",IFERROR(VLOOKUP(A18,Components!$A$4:$H$63,6,FALSE),0))</f>
        <v/>
      </c>
      <c r="E18" s="10">
        <f>IF(A18="","",IFERROR(VLOOKUP(A18,Components!$A$4:$H$63,5,FALSE),0))</f>
        <v/>
      </c>
      <c r="F18" s="10">
        <f>IF(OR(A18="",C18=""),"",ROUND(C18*(1+D18)*E18,2))</f>
        <v/>
      </c>
    </row>
    <row r="19" ht="17" customHeight="1">
      <c r="A19" s="11" t="n"/>
      <c r="B19" s="12">
        <f>IFERROR(VLOOKUP(A19,Components!$A$4:$H$63,2,FALSE),"")</f>
        <v/>
      </c>
      <c r="C19" s="8" t="n"/>
      <c r="D19" s="9">
        <f>IF(A19="","",IFERROR(VLOOKUP(A19,Components!$A$4:$H$63,6,FALSE),0))</f>
        <v/>
      </c>
      <c r="E19" s="10">
        <f>IF(A19="","",IFERROR(VLOOKUP(A19,Components!$A$4:$H$63,5,FALSE),0))</f>
        <v/>
      </c>
      <c r="F19" s="10">
        <f>IF(OR(A19="",C19=""),"",ROUND(C19*(1+D19)*E19,2))</f>
        <v/>
      </c>
    </row>
    <row r="20" ht="17" customHeight="1">
      <c r="A20" s="11" t="n"/>
      <c r="B20" s="12">
        <f>IFERROR(VLOOKUP(A20,Components!$A$4:$H$63,2,FALSE),"")</f>
        <v/>
      </c>
      <c r="C20" s="8" t="n"/>
      <c r="D20" s="9">
        <f>IF(A20="","",IFERROR(VLOOKUP(A20,Components!$A$4:$H$63,6,FALSE),0))</f>
        <v/>
      </c>
      <c r="E20" s="10">
        <f>IF(A20="","",IFERROR(VLOOKUP(A20,Components!$A$4:$H$63,5,FALSE),0))</f>
        <v/>
      </c>
      <c r="F20" s="10">
        <f>IF(OR(A20="",C20=""),"",ROUND(C20*(1+D20)*E20,2))</f>
        <v/>
      </c>
    </row>
    <row r="21" ht="17" customHeight="1">
      <c r="A21" s="11" t="n"/>
      <c r="B21" s="12">
        <f>IFERROR(VLOOKUP(A21,Components!$A$4:$H$63,2,FALSE),"")</f>
        <v/>
      </c>
      <c r="C21" s="8" t="n"/>
      <c r="D21" s="9">
        <f>IF(A21="","",IFERROR(VLOOKUP(A21,Components!$A$4:$H$63,6,FALSE),0))</f>
        <v/>
      </c>
      <c r="E21" s="10">
        <f>IF(A21="","",IFERROR(VLOOKUP(A21,Components!$A$4:$H$63,5,FALSE),0))</f>
        <v/>
      </c>
      <c r="F21" s="10">
        <f>IF(OR(A21="",C21=""),"",ROUND(C21*(1+D21)*E21,2))</f>
        <v/>
      </c>
    </row>
    <row r="22" ht="17" customHeight="1">
      <c r="A22" s="11" t="n"/>
      <c r="B22" s="12">
        <f>IFERROR(VLOOKUP(A22,Components!$A$4:$H$63,2,FALSE),"")</f>
        <v/>
      </c>
      <c r="C22" s="8" t="n"/>
      <c r="D22" s="9">
        <f>IF(A22="","",IFERROR(VLOOKUP(A22,Components!$A$4:$H$63,6,FALSE),0))</f>
        <v/>
      </c>
      <c r="E22" s="10">
        <f>IF(A22="","",IFERROR(VLOOKUP(A22,Components!$A$4:$H$63,5,FALSE),0))</f>
        <v/>
      </c>
      <c r="F22" s="10">
        <f>IF(OR(A22="",C22=""),"",ROUND(C22*(1+D22)*E22,2))</f>
        <v/>
      </c>
    </row>
    <row r="23" ht="17" customHeight="1">
      <c r="A23" s="11" t="n"/>
      <c r="B23" s="12">
        <f>IFERROR(VLOOKUP(A23,Components!$A$4:$H$63,2,FALSE),"")</f>
        <v/>
      </c>
      <c r="C23" s="8" t="n"/>
      <c r="D23" s="9">
        <f>IF(A23="","",IFERROR(VLOOKUP(A23,Components!$A$4:$H$63,6,FALSE),0))</f>
        <v/>
      </c>
      <c r="E23" s="10">
        <f>IF(A23="","",IFERROR(VLOOKUP(A23,Components!$A$4:$H$63,5,FALSE),0))</f>
        <v/>
      </c>
      <c r="F23" s="10">
        <f>IF(OR(A23="",C23=""),"",ROUND(C23*(1+D23)*E23,2))</f>
        <v/>
      </c>
    </row>
    <row r="25">
      <c r="E25" s="13" t="inlineStr">
        <is>
          <t>Sub-assembly unit cost</t>
        </is>
      </c>
      <c r="F25" s="14">
        <f>SUM(F4:F23)</f>
        <v/>
      </c>
    </row>
  </sheetData>
  <pageMargins left="0.75" right="0.75" top="1" bottom="1" header="0.5" footer="0.5"/>
  <pageSetup orientation="portrait" paperSize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4" customWidth="1" min="3" max="3"/>
    <col width="14" customWidth="1" min="4" max="4"/>
    <col width="12" customWidth="1" min="5" max="5"/>
    <col width="14" customWidth="1" min="6" max="6"/>
  </cols>
  <sheetData>
    <row r="1" ht="26" customHeight="1">
      <c r="A1" s="5" t="inlineStr">
        <is>
          <t>Oak dining chair - what one chair costs to build</t>
        </is>
      </c>
    </row>
    <row r="3" ht="22" customHeight="1">
      <c r="A3" s="6" t="inlineStr">
        <is>
          <t>Component SKU</t>
        </is>
      </c>
      <c r="B3" s="6" t="inlineStr">
        <is>
          <t>Component name</t>
        </is>
      </c>
      <c r="C3" s="6" t="inlineStr">
        <is>
          <t>Qty per unit</t>
        </is>
      </c>
      <c r="D3" s="6" t="inlineStr">
        <is>
          <t>Scrap/yield %</t>
        </is>
      </c>
      <c r="E3" s="6" t="inlineStr">
        <is>
          <t>Unit cost</t>
        </is>
      </c>
      <c r="F3" s="6" t="inlineStr">
        <is>
          <t>Extended cost</t>
        </is>
      </c>
    </row>
    <row r="4" ht="17" customHeight="1">
      <c r="A4" s="11" t="inlineStr">
        <is>
          <t>SUB-SEAT-01</t>
        </is>
      </c>
      <c r="B4" s="12">
        <f>IFERROR(VLOOKUP(A4,Components!$A$4:$H$63,2,FALSE),"")</f>
        <v/>
      </c>
      <c r="C4" s="8" t="n">
        <v>1</v>
      </c>
      <c r="D4" s="15" t="n">
        <v>0.01</v>
      </c>
      <c r="E4" s="10">
        <f>IF(A4="","",IFERROR(VLOOKUP(A4,Components!$A$4:$H$63,5,FALSE),0))</f>
        <v/>
      </c>
      <c r="F4" s="10">
        <f>IF(OR(A4="",C4=""),"",ROUND(C4*(1+D4)*E4,2))</f>
        <v/>
      </c>
    </row>
    <row r="5" ht="17" customHeight="1">
      <c r="A5" s="11" t="inlineStr">
        <is>
          <t>LEG-OAK-STD</t>
        </is>
      </c>
      <c r="B5" s="12">
        <f>IFERROR(VLOOKUP(A5,Components!$A$4:$H$63,2,FALSE),"")</f>
        <v/>
      </c>
      <c r="C5" s="8" t="n">
        <v>4</v>
      </c>
      <c r="D5" s="9">
        <f>IF(A5="","",IFERROR(VLOOKUP(A5,Components!$A$4:$H$63,6,FALSE),0))</f>
        <v/>
      </c>
      <c r="E5" s="10">
        <f>IF(A5="","",IFERROR(VLOOKUP(A5,Components!$A$4:$H$63,5,FALSE),0))</f>
        <v/>
      </c>
      <c r="F5" s="10">
        <f>IF(OR(A5="",C5=""),"",ROUND(C5*(1+D5)*E5,2))</f>
        <v/>
      </c>
    </row>
    <row r="6" ht="17" customHeight="1">
      <c r="A6" s="11" t="inlineStr">
        <is>
          <t>KIT-FAST-CH</t>
        </is>
      </c>
      <c r="B6" s="12">
        <f>IFERROR(VLOOKUP(A6,Components!$A$4:$H$63,2,FALSE),"")</f>
        <v/>
      </c>
      <c r="C6" s="8" t="n">
        <v>1</v>
      </c>
      <c r="D6" s="9">
        <f>IF(A6="","",IFERROR(VLOOKUP(A6,Components!$A$4:$H$63,6,FALSE),0))</f>
        <v/>
      </c>
      <c r="E6" s="10">
        <f>IF(A6="","",IFERROR(VLOOKUP(A6,Components!$A$4:$H$63,5,FALSE),0))</f>
        <v/>
      </c>
      <c r="F6" s="10">
        <f>IF(OR(A6="",C6=""),"",ROUND(C6*(1+D6)*E6,2))</f>
        <v/>
      </c>
    </row>
    <row r="7" ht="17" customHeight="1">
      <c r="A7" s="11" t="inlineStr">
        <is>
          <t>FIN-LAC-CLR</t>
        </is>
      </c>
      <c r="B7" s="12">
        <f>IFERROR(VLOOKUP(A7,Components!$A$4:$H$63,2,FALSE),"")</f>
        <v/>
      </c>
      <c r="C7" s="8" t="n">
        <v>0.05</v>
      </c>
      <c r="D7" s="9">
        <f>IF(A7="","",IFERROR(VLOOKUP(A7,Components!$A$4:$H$63,6,FALSE),0))</f>
        <v/>
      </c>
      <c r="E7" s="10">
        <f>IF(A7="","",IFERROR(VLOOKUP(A7,Components!$A$4:$H$63,5,FALSE),0))</f>
        <v/>
      </c>
      <c r="F7" s="10">
        <f>IF(OR(A7="",C7=""),"",ROUND(C7*(1+D7)*E7,2))</f>
        <v/>
      </c>
    </row>
    <row r="8" ht="17" customHeight="1">
      <c r="A8" s="11" t="n"/>
      <c r="B8" s="12">
        <f>IFERROR(VLOOKUP(A8,Components!$A$4:$H$63,2,FALSE),"")</f>
        <v/>
      </c>
      <c r="C8" s="8" t="n"/>
      <c r="D8" s="9">
        <f>IF(A8="","",IFERROR(VLOOKUP(A8,Components!$A$4:$H$63,6,FALSE),0))</f>
        <v/>
      </c>
      <c r="E8" s="10">
        <f>IF(A8="","",IFERROR(VLOOKUP(A8,Components!$A$4:$H$63,5,FALSE),0))</f>
        <v/>
      </c>
      <c r="F8" s="10">
        <f>IF(OR(A8="",C8=""),"",ROUND(C8*(1+D8)*E8,2))</f>
        <v/>
      </c>
    </row>
    <row r="9" ht="17" customHeight="1">
      <c r="A9" s="11" t="n"/>
      <c r="B9" s="12">
        <f>IFERROR(VLOOKUP(A9,Components!$A$4:$H$63,2,FALSE),"")</f>
        <v/>
      </c>
      <c r="C9" s="8" t="n"/>
      <c r="D9" s="9">
        <f>IF(A9="","",IFERROR(VLOOKUP(A9,Components!$A$4:$H$63,6,FALSE),0))</f>
        <v/>
      </c>
      <c r="E9" s="10">
        <f>IF(A9="","",IFERROR(VLOOKUP(A9,Components!$A$4:$H$63,5,FALSE),0))</f>
        <v/>
      </c>
      <c r="F9" s="10">
        <f>IF(OR(A9="",C9=""),"",ROUND(C9*(1+D9)*E9,2))</f>
        <v/>
      </c>
    </row>
    <row r="10" ht="17" customHeight="1">
      <c r="A10" s="11" t="n"/>
      <c r="B10" s="12">
        <f>IFERROR(VLOOKUP(A10,Components!$A$4:$H$63,2,FALSE),"")</f>
        <v/>
      </c>
      <c r="C10" s="8" t="n"/>
      <c r="D10" s="9">
        <f>IF(A10="","",IFERROR(VLOOKUP(A10,Components!$A$4:$H$63,6,FALSE),0))</f>
        <v/>
      </c>
      <c r="E10" s="10">
        <f>IF(A10="","",IFERROR(VLOOKUP(A10,Components!$A$4:$H$63,5,FALSE),0))</f>
        <v/>
      </c>
      <c r="F10" s="10">
        <f>IF(OR(A10="",C10=""),"",ROUND(C10*(1+D10)*E10,2))</f>
        <v/>
      </c>
    </row>
    <row r="11" ht="17" customHeight="1">
      <c r="A11" s="11" t="n"/>
      <c r="B11" s="12">
        <f>IFERROR(VLOOKUP(A11,Components!$A$4:$H$63,2,FALSE),"")</f>
        <v/>
      </c>
      <c r="C11" s="8" t="n"/>
      <c r="D11" s="9">
        <f>IF(A11="","",IFERROR(VLOOKUP(A11,Components!$A$4:$H$63,6,FALSE),0))</f>
        <v/>
      </c>
      <c r="E11" s="10">
        <f>IF(A11="","",IFERROR(VLOOKUP(A11,Components!$A$4:$H$63,5,FALSE),0))</f>
        <v/>
      </c>
      <c r="F11" s="10">
        <f>IF(OR(A11="",C11=""),"",ROUND(C11*(1+D11)*E11,2))</f>
        <v/>
      </c>
    </row>
    <row r="12" ht="17" customHeight="1">
      <c r="A12" s="11" t="n"/>
      <c r="B12" s="12">
        <f>IFERROR(VLOOKUP(A12,Components!$A$4:$H$63,2,FALSE),"")</f>
        <v/>
      </c>
      <c r="C12" s="8" t="n"/>
      <c r="D12" s="9">
        <f>IF(A12="","",IFERROR(VLOOKUP(A12,Components!$A$4:$H$63,6,FALSE),0))</f>
        <v/>
      </c>
      <c r="E12" s="10">
        <f>IF(A12="","",IFERROR(VLOOKUP(A12,Components!$A$4:$H$63,5,FALSE),0))</f>
        <v/>
      </c>
      <c r="F12" s="10">
        <f>IF(OR(A12="",C12=""),"",ROUND(C12*(1+D12)*E12,2))</f>
        <v/>
      </c>
    </row>
    <row r="13" ht="17" customHeight="1">
      <c r="A13" s="11" t="n"/>
      <c r="B13" s="12">
        <f>IFERROR(VLOOKUP(A13,Components!$A$4:$H$63,2,FALSE),"")</f>
        <v/>
      </c>
      <c r="C13" s="8" t="n"/>
      <c r="D13" s="9">
        <f>IF(A13="","",IFERROR(VLOOKUP(A13,Components!$A$4:$H$63,6,FALSE),0))</f>
        <v/>
      </c>
      <c r="E13" s="10">
        <f>IF(A13="","",IFERROR(VLOOKUP(A13,Components!$A$4:$H$63,5,FALSE),0))</f>
        <v/>
      </c>
      <c r="F13" s="10">
        <f>IF(OR(A13="",C13=""),"",ROUND(C13*(1+D13)*E13,2))</f>
        <v/>
      </c>
    </row>
    <row r="14" ht="17" customHeight="1">
      <c r="A14" s="11" t="n"/>
      <c r="B14" s="12">
        <f>IFERROR(VLOOKUP(A14,Components!$A$4:$H$63,2,FALSE),"")</f>
        <v/>
      </c>
      <c r="C14" s="8" t="n"/>
      <c r="D14" s="9">
        <f>IF(A14="","",IFERROR(VLOOKUP(A14,Components!$A$4:$H$63,6,FALSE),0))</f>
        <v/>
      </c>
      <c r="E14" s="10">
        <f>IF(A14="","",IFERROR(VLOOKUP(A14,Components!$A$4:$H$63,5,FALSE),0))</f>
        <v/>
      </c>
      <c r="F14" s="10">
        <f>IF(OR(A14="",C14=""),"",ROUND(C14*(1+D14)*E14,2))</f>
        <v/>
      </c>
    </row>
    <row r="15" ht="17" customHeight="1">
      <c r="A15" s="11" t="n"/>
      <c r="B15" s="12">
        <f>IFERROR(VLOOKUP(A15,Components!$A$4:$H$63,2,FALSE),"")</f>
        <v/>
      </c>
      <c r="C15" s="8" t="n"/>
      <c r="D15" s="9">
        <f>IF(A15="","",IFERROR(VLOOKUP(A15,Components!$A$4:$H$63,6,FALSE),0))</f>
        <v/>
      </c>
      <c r="E15" s="10">
        <f>IF(A15="","",IFERROR(VLOOKUP(A15,Components!$A$4:$H$63,5,FALSE),0))</f>
        <v/>
      </c>
      <c r="F15" s="10">
        <f>IF(OR(A15="",C15=""),"",ROUND(C15*(1+D15)*E15,2))</f>
        <v/>
      </c>
    </row>
    <row r="16" ht="17" customHeight="1">
      <c r="A16" s="11" t="n"/>
      <c r="B16" s="12">
        <f>IFERROR(VLOOKUP(A16,Components!$A$4:$H$63,2,FALSE),"")</f>
        <v/>
      </c>
      <c r="C16" s="8" t="n"/>
      <c r="D16" s="9">
        <f>IF(A16="","",IFERROR(VLOOKUP(A16,Components!$A$4:$H$63,6,FALSE),0))</f>
        <v/>
      </c>
      <c r="E16" s="10">
        <f>IF(A16="","",IFERROR(VLOOKUP(A16,Components!$A$4:$H$63,5,FALSE),0))</f>
        <v/>
      </c>
      <c r="F16" s="10">
        <f>IF(OR(A16="",C16=""),"",ROUND(C16*(1+D16)*E16,2))</f>
        <v/>
      </c>
    </row>
    <row r="17" ht="17" customHeight="1">
      <c r="A17" s="11" t="n"/>
      <c r="B17" s="12">
        <f>IFERROR(VLOOKUP(A17,Components!$A$4:$H$63,2,FALSE),"")</f>
        <v/>
      </c>
      <c r="C17" s="8" t="n"/>
      <c r="D17" s="9">
        <f>IF(A17="","",IFERROR(VLOOKUP(A17,Components!$A$4:$H$63,6,FALSE),0))</f>
        <v/>
      </c>
      <c r="E17" s="10">
        <f>IF(A17="","",IFERROR(VLOOKUP(A17,Components!$A$4:$H$63,5,FALSE),0))</f>
        <v/>
      </c>
      <c r="F17" s="10">
        <f>IF(OR(A17="",C17=""),"",ROUND(C17*(1+D17)*E17,2))</f>
        <v/>
      </c>
    </row>
    <row r="18" ht="17" customHeight="1">
      <c r="A18" s="11" t="n"/>
      <c r="B18" s="12">
        <f>IFERROR(VLOOKUP(A18,Components!$A$4:$H$63,2,FALSE),"")</f>
        <v/>
      </c>
      <c r="C18" s="8" t="n"/>
      <c r="D18" s="9">
        <f>IF(A18="","",IFERROR(VLOOKUP(A18,Components!$A$4:$H$63,6,FALSE),0))</f>
        <v/>
      </c>
      <c r="E18" s="10">
        <f>IF(A18="","",IFERROR(VLOOKUP(A18,Components!$A$4:$H$63,5,FALSE),0))</f>
        <v/>
      </c>
      <c r="F18" s="10">
        <f>IF(OR(A18="",C18=""),"",ROUND(C18*(1+D18)*E18,2))</f>
        <v/>
      </c>
    </row>
    <row r="19" ht="17" customHeight="1">
      <c r="A19" s="11" t="n"/>
      <c r="B19" s="12">
        <f>IFERROR(VLOOKUP(A19,Components!$A$4:$H$63,2,FALSE),"")</f>
        <v/>
      </c>
      <c r="C19" s="8" t="n"/>
      <c r="D19" s="9">
        <f>IF(A19="","",IFERROR(VLOOKUP(A19,Components!$A$4:$H$63,6,FALSE),0))</f>
        <v/>
      </c>
      <c r="E19" s="10">
        <f>IF(A19="","",IFERROR(VLOOKUP(A19,Components!$A$4:$H$63,5,FALSE),0))</f>
        <v/>
      </c>
      <c r="F19" s="10">
        <f>IF(OR(A19="",C19=""),"",ROUND(C19*(1+D19)*E19,2))</f>
        <v/>
      </c>
    </row>
    <row r="20" ht="17" customHeight="1">
      <c r="A20" s="11" t="n"/>
      <c r="B20" s="12">
        <f>IFERROR(VLOOKUP(A20,Components!$A$4:$H$63,2,FALSE),"")</f>
        <v/>
      </c>
      <c r="C20" s="8" t="n"/>
      <c r="D20" s="9">
        <f>IF(A20="","",IFERROR(VLOOKUP(A20,Components!$A$4:$H$63,6,FALSE),0))</f>
        <v/>
      </c>
      <c r="E20" s="10">
        <f>IF(A20="","",IFERROR(VLOOKUP(A20,Components!$A$4:$H$63,5,FALSE),0))</f>
        <v/>
      </c>
      <c r="F20" s="10">
        <f>IF(OR(A20="",C20=""),"",ROUND(C20*(1+D20)*E20,2))</f>
        <v/>
      </c>
    </row>
    <row r="21" ht="17" customHeight="1">
      <c r="A21" s="11" t="n"/>
      <c r="B21" s="12">
        <f>IFERROR(VLOOKUP(A21,Components!$A$4:$H$63,2,FALSE),"")</f>
        <v/>
      </c>
      <c r="C21" s="8" t="n"/>
      <c r="D21" s="9">
        <f>IF(A21="","",IFERROR(VLOOKUP(A21,Components!$A$4:$H$63,6,FALSE),0))</f>
        <v/>
      </c>
      <c r="E21" s="10">
        <f>IF(A21="","",IFERROR(VLOOKUP(A21,Components!$A$4:$H$63,5,FALSE),0))</f>
        <v/>
      </c>
      <c r="F21" s="10">
        <f>IF(OR(A21="",C21=""),"",ROUND(C21*(1+D21)*E21,2))</f>
        <v/>
      </c>
    </row>
    <row r="22" ht="17" customHeight="1">
      <c r="A22" s="11" t="n"/>
      <c r="B22" s="12">
        <f>IFERROR(VLOOKUP(A22,Components!$A$4:$H$63,2,FALSE),"")</f>
        <v/>
      </c>
      <c r="C22" s="8" t="n"/>
      <c r="D22" s="9">
        <f>IF(A22="","",IFERROR(VLOOKUP(A22,Components!$A$4:$H$63,6,FALSE),0))</f>
        <v/>
      </c>
      <c r="E22" s="10">
        <f>IF(A22="","",IFERROR(VLOOKUP(A22,Components!$A$4:$H$63,5,FALSE),0))</f>
        <v/>
      </c>
      <c r="F22" s="10">
        <f>IF(OR(A22="",C22=""),"",ROUND(C22*(1+D22)*E22,2))</f>
        <v/>
      </c>
    </row>
    <row r="23" ht="17" customHeight="1">
      <c r="A23" s="11" t="n"/>
      <c r="B23" s="12">
        <f>IFERROR(VLOOKUP(A23,Components!$A$4:$H$63,2,FALSE),"")</f>
        <v/>
      </c>
      <c r="C23" s="8" t="n"/>
      <c r="D23" s="9">
        <f>IF(A23="","",IFERROR(VLOOKUP(A23,Components!$A$4:$H$63,6,FALSE),0))</f>
        <v/>
      </c>
      <c r="E23" s="10">
        <f>IF(A23="","",IFERROR(VLOOKUP(A23,Components!$A$4:$H$63,5,FALSE),0))</f>
        <v/>
      </c>
      <c r="F23" s="10">
        <f>IF(OR(A23="",C23=""),"",ROUND(C23*(1+D23)*E23,2))</f>
        <v/>
      </c>
    </row>
    <row r="25">
      <c r="E25" s="13" t="inlineStr">
        <is>
          <t>Materials cost per unit</t>
        </is>
      </c>
      <c r="F25" s="14">
        <f>SUM(F4:F23)</f>
        <v/>
      </c>
    </row>
  </sheetData>
  <pageMargins left="0.75" right="0.75" top="1" bottom="1" header="0.5" footer="0.5"/>
  <pageSetup orientation="portrait" paperSize="1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54" customWidth="1" min="3" max="3"/>
  </cols>
  <sheetData>
    <row r="1" ht="26" customHeight="1">
      <c r="A1" s="5" t="inlineStr">
        <is>
          <t>Cost rollup - materials, labour, overhead and a suggested price</t>
        </is>
      </c>
    </row>
    <row r="3" ht="18" customHeight="1">
      <c r="A3" s="16" t="inlineStr">
        <is>
          <t>Materials cost per unit</t>
        </is>
      </c>
      <c r="B3" s="10">
        <f>'BOM - Oak Dining Chair'!F25</f>
        <v/>
      </c>
      <c r="C3" s="17" t="inlineStr">
        <is>
          <t>Pulled from the Oak Dining Chair recipe.</t>
        </is>
      </c>
    </row>
    <row r="4" ht="18" customHeight="1">
      <c r="A4" s="16" t="inlineStr">
        <is>
          <t>Labour hours per unit</t>
        </is>
      </c>
      <c r="B4" s="8" t="n">
        <v>0.4</v>
      </c>
      <c r="C4" s="17" t="inlineStr">
        <is>
          <t>Type your own.</t>
        </is>
      </c>
    </row>
    <row r="5" ht="18" customHeight="1">
      <c r="A5" s="16" t="inlineStr">
        <is>
          <t>Labour rate per hour</t>
        </is>
      </c>
      <c r="B5" s="8" t="n">
        <v>18.75</v>
      </c>
      <c r="C5" s="17" t="inlineStr">
        <is>
          <t>Type your own.</t>
        </is>
      </c>
    </row>
    <row r="6" ht="18" customHeight="1">
      <c r="A6" s="16" t="inlineStr">
        <is>
          <t>Labour cost per unit</t>
        </is>
      </c>
      <c r="B6" s="10">
        <f>ROUND(B4*B5,2)</f>
        <v/>
      </c>
      <c r="C6" s="17" t="inlineStr"/>
    </row>
    <row r="7" ht="18" customHeight="1">
      <c r="A7" s="16" t="inlineStr">
        <is>
          <t>Overhead per unit</t>
        </is>
      </c>
      <c r="B7" s="8" t="n">
        <v>3</v>
      </c>
      <c r="C7" s="17" t="inlineStr">
        <is>
          <t>A flat figure. Type your own.</t>
        </is>
      </c>
    </row>
    <row r="8" ht="18" customHeight="1">
      <c r="A8" s="18" t="inlineStr">
        <is>
          <t>Total unit cost</t>
        </is>
      </c>
      <c r="B8" s="19">
        <f>B3+B6+B7</f>
        <v/>
      </c>
      <c r="C8" s="17" t="inlineStr">
        <is>
          <t>Materials plus labour plus overhead.</t>
        </is>
      </c>
    </row>
    <row r="9" ht="18" customHeight="1">
      <c r="A9" s="16" t="inlineStr">
        <is>
          <t>Target margin %</t>
        </is>
      </c>
      <c r="B9" s="9" t="n">
        <v>0.45</v>
      </c>
      <c r="C9" s="17" t="inlineStr">
        <is>
          <t>Type your own.</t>
        </is>
      </c>
    </row>
    <row r="10" ht="18" customHeight="1">
      <c r="A10" s="18" t="inlineStr">
        <is>
          <t>Suggested price</t>
        </is>
      </c>
      <c r="B10" s="19">
        <f>IF(B9&gt;=1,"",ROUND(B8/(1-B9),2))</f>
        <v/>
      </c>
      <c r="C10" s="17" t="inlineStr">
        <is>
          <t>Price that hits the target margin on the total unit cost.</t>
        </is>
      </c>
    </row>
    <row r="11" ht="18" customHeight="1">
      <c r="A11" s="16" t="inlineStr">
        <is>
          <t>Margin check</t>
        </is>
      </c>
      <c r="B11" s="20">
        <f>IF(B9&gt;=1,"Enter a margin below 100%","")</f>
        <v/>
      </c>
      <c r="C11" s="1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</cols>
  <sheetData>
    <row r="1" ht="26" customHeight="1">
      <c r="A1" s="5" t="inlineStr">
        <is>
          <t>Where used - which recipes contain a component</t>
        </is>
      </c>
    </row>
    <row r="3">
      <c r="A3" s="21" t="inlineStr">
        <is>
          <t>Component SKU</t>
        </is>
      </c>
      <c r="B3" s="22" t="inlineStr">
        <is>
          <t>FAST-STP-20</t>
        </is>
      </c>
    </row>
    <row r="5" ht="22" customHeight="1">
      <c r="A5" s="6" t="inlineStr">
        <is>
          <t>Recipe</t>
        </is>
      </c>
      <c r="B5" s="6" t="inlineStr">
        <is>
          <t>Used?</t>
        </is>
      </c>
      <c r="C5" s="6" t="inlineStr">
        <is>
          <t>Qty per unit</t>
        </is>
      </c>
    </row>
    <row r="6">
      <c r="A6" s="11" t="inlineStr">
        <is>
          <t>BOM - Seat Sub-Assembly</t>
        </is>
      </c>
      <c r="B6" s="20">
        <f>IF(COUNTIF('BOM - Seat Sub-Assembly'!$A$4:$A$23,$B$3)&gt;0,"Yes","No")</f>
        <v/>
      </c>
      <c r="C6" s="10">
        <f>SUMIFS('BOM - Seat Sub-Assembly'!$C$4:$C$23,'BOM - Seat Sub-Assembly'!$A$4:$A$23,$B$3)</f>
        <v/>
      </c>
    </row>
    <row r="7">
      <c r="A7" s="11" t="inlineStr">
        <is>
          <t>BOM - Oak Dining Chair</t>
        </is>
      </c>
      <c r="B7" s="20">
        <f>IF(COUNTIF('BOM - Oak Dining Chair'!$A$4:$A$23,$B$3)&gt;0,"Yes","No")</f>
        <v/>
      </c>
      <c r="C7" s="10">
        <f>SUMIFS('BOM - Oak Dining Chair'!$C$4:$C$23,'BOM - Oak Dining Chair'!$A$4:$A$23,$B$3)</f>
        <v/>
      </c>
    </row>
    <row r="9" ht="30" customHeight="1">
      <c r="A9" s="23" t="inlineStr">
        <is>
          <t>These two formulas name the two BOM sheets directly. Add a third recipe sheet and you must extend them by hand.</t>
        </is>
      </c>
    </row>
  </sheetData>
  <mergeCells count="1">
    <mergeCell ref="A9:C9"/>
  </mergeCells>
  <dataValidations count="1">
    <dataValidation sqref="B3" showDropDown="0" showInputMessage="0" showErrorMessage="0" allowBlank="1" type="list">
      <formula1>=Components!$A$4:$A$63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6" customHeight="1">
      <c r="A1" s="24" t="inlineStr">
        <is>
          <t>Type</t>
        </is>
      </c>
      <c r="B1" s="24" t="inlineStr">
        <is>
          <t>Unit of measure</t>
        </is>
      </c>
    </row>
    <row r="2">
      <c r="A2" s="25" t="inlineStr">
        <is>
          <t>Raw material</t>
        </is>
      </c>
      <c r="B2" s="25" t="inlineStr">
        <is>
          <t>each</t>
        </is>
      </c>
    </row>
    <row r="3">
      <c r="A3" s="25" t="inlineStr">
        <is>
          <t>Purchased part</t>
        </is>
      </c>
      <c r="B3" s="25" t="inlineStr">
        <is>
          <t>kg</t>
        </is>
      </c>
    </row>
    <row r="4">
      <c r="A4" s="25" t="inlineStr">
        <is>
          <t>Sub-assembly</t>
        </is>
      </c>
      <c r="B4" s="25" t="inlineStr">
        <is>
          <t>m</t>
        </is>
      </c>
    </row>
    <row r="5">
      <c r="A5" s="25" t="inlineStr">
        <is>
          <t>Finished good</t>
        </is>
      </c>
      <c r="B5" s="25" t="inlineStr">
        <is>
          <t>L</t>
        </is>
      </c>
    </row>
    <row r="6">
      <c r="B6" s="25" t="inlineStr">
        <is>
          <t>set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Qoblex</dc:creator>
  <dc:title xmlns:dc="http://purl.org/dc/elements/1.1/">Qoblex Bill of Materials Template</dc:title>
  <dcterms:created xmlns:dcterms="http://purl.org/dc/terms/" xmlns:xsi="http://www.w3.org/2001/XMLSchema-instance" xsi:type="dcterms:W3CDTF">2026-10-08T20:32:32Z</dcterms:created>
  <dcterms:modified xmlns:dcterms="http://purl.org/dc/terms/" xmlns:xsi="http://www.w3.org/2001/XMLSchema-instance" xsi:type="dcterms:W3CDTF">2026-10-08T20:32:32Z</dcterms:modified>
</cp:coreProperties>
</file>